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0" windowWidth="21940" windowHeight="13640" tabRatio="253" activeTab="0"/>
  </bookViews>
  <sheets>
    <sheet name="Budget Materiel" sheetId="1" r:id="rId1"/>
  </sheets>
  <definedNames/>
  <calcPr fullCalcOnLoad="1"/>
</workbook>
</file>

<file path=xl/sharedStrings.xml><?xml version="1.0" encoding="utf-8"?>
<sst xmlns="http://schemas.openxmlformats.org/spreadsheetml/2006/main" count="136" uniqueCount="118">
  <si>
    <t>Savon</t>
  </si>
  <si>
    <t>Brosse a dent + pâte</t>
  </si>
  <si>
    <t>Serviette microfibre</t>
  </si>
  <si>
    <t>ANTI OURS</t>
  </si>
  <si>
    <t>Lot de Fumigène</t>
  </si>
  <si>
    <t>Lot de Pétard</t>
  </si>
  <si>
    <t>Clochette</t>
  </si>
  <si>
    <t>MATERIEL DE SUIVI</t>
  </si>
  <si>
    <t>Mini camera</t>
  </si>
  <si>
    <t>Carte mémoire Caméra 8G</t>
  </si>
  <si>
    <t>Carte mémoire Photo</t>
  </si>
  <si>
    <t>Appareil photo Sony Alpha A350K Objectif DT 18-70</t>
  </si>
  <si>
    <t>GPS</t>
  </si>
  <si>
    <t>Balise Spot</t>
  </si>
  <si>
    <t>Chargeur de batterie photovoltaique</t>
  </si>
  <si>
    <t>Porte feuille</t>
  </si>
  <si>
    <t>Cahier et crayon</t>
  </si>
  <si>
    <t>TOTAL EQUIPEMENT</t>
  </si>
  <si>
    <t>Équipement / Pax</t>
  </si>
  <si>
    <t>Poids / Pax</t>
  </si>
  <si>
    <t>Prix / Pax</t>
  </si>
  <si>
    <t>Besoins / Equipe</t>
  </si>
  <si>
    <t>Prix/Equipe</t>
  </si>
  <si>
    <t>Source du Financement</t>
  </si>
  <si>
    <t>Formalité Administrative</t>
  </si>
  <si>
    <t>Prix/pers</t>
  </si>
  <si>
    <t>TENUE GENERALE</t>
  </si>
  <si>
    <t>Unité</t>
  </si>
  <si>
    <t>Visa</t>
  </si>
  <si>
    <t>Basket légères</t>
  </si>
  <si>
    <t>Entrées des Parc Nationaux</t>
  </si>
  <si>
    <t>Chaussettes synthétiques</t>
  </si>
  <si>
    <t xml:space="preserve">Assurances </t>
  </si>
  <si>
    <t>Chaussures de rando</t>
  </si>
  <si>
    <t>Lettre d invitation</t>
  </si>
  <si>
    <t>Sous vetements thermiques</t>
  </si>
  <si>
    <t>Divers</t>
  </si>
  <si>
    <t>Caleçon long nuit</t>
  </si>
  <si>
    <t>Total</t>
  </si>
  <si>
    <t>t shirt termique manches longues</t>
  </si>
  <si>
    <t>T-shirt respirant manches longues</t>
  </si>
  <si>
    <t>Veste polaire légère</t>
  </si>
  <si>
    <t>Nourriture</t>
  </si>
  <si>
    <t>Poids</t>
  </si>
  <si>
    <t>Bonnet</t>
  </si>
  <si>
    <t>Réchaud a bois</t>
  </si>
  <si>
    <t>Sifflet</t>
  </si>
  <si>
    <t>Popote</t>
  </si>
  <si>
    <t>Gants windstopper et gants gore tex</t>
  </si>
  <si>
    <t>Couteau aiguisé</t>
  </si>
  <si>
    <t>Lunettes de Soleil</t>
  </si>
  <si>
    <t>Gaz CV 470</t>
  </si>
  <si>
    <t>Chapeau moustiquaire</t>
  </si>
  <si>
    <t>Bruleur</t>
  </si>
  <si>
    <t>Pantalon gore-tex</t>
  </si>
  <si>
    <t>Camelback</t>
  </si>
  <si>
    <t>Manteau gore-tex</t>
  </si>
  <si>
    <t>Sac de congelation ziplock</t>
  </si>
  <si>
    <t>Sel Poivre</t>
  </si>
  <si>
    <t>EQUIP'RANDO</t>
  </si>
  <si>
    <t>Duvet 5°</t>
  </si>
  <si>
    <t>Vodka</t>
  </si>
  <si>
    <t>Sac de soie</t>
  </si>
  <si>
    <t>Tente 2 place (/pers)</t>
  </si>
  <si>
    <t>Couverture de survie</t>
  </si>
  <si>
    <t>Frontale Petzl</t>
  </si>
  <si>
    <t>Tapis de sol</t>
  </si>
  <si>
    <t>Transport</t>
  </si>
  <si>
    <t>Prix</t>
  </si>
  <si>
    <t>Boussole</t>
  </si>
  <si>
    <t>Aller Retour Avion</t>
  </si>
  <si>
    <t>Carte</t>
  </si>
  <si>
    <t>Taxe carbone</t>
  </si>
  <si>
    <t>Bâtons télescopique</t>
  </si>
  <si>
    <t>Bus Petropavlovsk- Kozyrevsk</t>
  </si>
  <si>
    <t>Sac à dos 75L min.</t>
  </si>
  <si>
    <t>Taxi a Moscou</t>
  </si>
  <si>
    <t>Jumelle</t>
  </si>
  <si>
    <t>Taxi a Pétropavlovsk</t>
  </si>
  <si>
    <t>Raincover</t>
  </si>
  <si>
    <t>Autre</t>
  </si>
  <si>
    <t>2 Briquets</t>
  </si>
  <si>
    <t>Machette</t>
  </si>
  <si>
    <t>Alpinisme</t>
  </si>
  <si>
    <t xml:space="preserve">Crampon </t>
  </si>
  <si>
    <t>Hébergement</t>
  </si>
  <si>
    <t>Nuits</t>
  </si>
  <si>
    <t>Piolet carbone</t>
  </si>
  <si>
    <t>Moscou</t>
  </si>
  <si>
    <t>Sangle 2 mètres en dyneema</t>
  </si>
  <si>
    <t>Petropavlovsk</t>
  </si>
  <si>
    <t>Paire de guêtres</t>
  </si>
  <si>
    <t>Kozyrevsk</t>
  </si>
  <si>
    <t>Descendeur</t>
  </si>
  <si>
    <t>Lazo</t>
  </si>
  <si>
    <t>Mousqueton</t>
  </si>
  <si>
    <t>Jupanovo</t>
  </si>
  <si>
    <t>Corde 60m statique en dyneema 5,5mm</t>
  </si>
  <si>
    <t>PHARMACIE</t>
  </si>
  <si>
    <t>Creme solaire</t>
  </si>
  <si>
    <t>DEPENSES TOTAL / PAX</t>
  </si>
  <si>
    <t>Antibiotique à large spectre</t>
  </si>
  <si>
    <t>DEPENSES TOTAL EQUIPE</t>
  </si>
  <si>
    <t>Aspirine</t>
  </si>
  <si>
    <t>Immodium</t>
  </si>
  <si>
    <t>Intetrix</t>
  </si>
  <si>
    <t>Elastoplaste</t>
  </si>
  <si>
    <t>Pansement</t>
  </si>
  <si>
    <t>Béthadine</t>
  </si>
  <si>
    <t>Vitamines en cachet</t>
  </si>
  <si>
    <t>Repulsif anti-moutstique</t>
  </si>
  <si>
    <t>PECHE</t>
  </si>
  <si>
    <t>Canne</t>
  </si>
  <si>
    <t>Moulinet</t>
  </si>
  <si>
    <t>Ligne</t>
  </si>
  <si>
    <t>Leurre</t>
  </si>
  <si>
    <t>12 Hameçons</t>
  </si>
  <si>
    <t>HYGIENE</t>
  </si>
</sst>
</file>

<file path=xl/styles.xml><?xml version="1.0" encoding="utf-8"?>
<styleSheet xmlns="http://schemas.openxmlformats.org/spreadsheetml/2006/main">
  <numFmts count="11">
    <numFmt numFmtId="5" formatCode="#,##0&quot;€&quot;;\-#,##0&quot;€&quot;"/>
    <numFmt numFmtId="6" formatCode="#,##0&quot;€&quot;;[Red]\-#,##0&quot;€&quot;"/>
    <numFmt numFmtId="7" formatCode="#,##0.00&quot;€&quot;;\-#,##0.00&quot;€&quot;"/>
    <numFmt numFmtId="8" formatCode="#,##0.00&quot;€&quot;;[Red]\-#,##0.00&quot;€&quot;"/>
    <numFmt numFmtId="42" formatCode="_-* #,##0&quot;€&quot;_-;\-* #,##0&quot;€&quot;_-;_-* &quot;-&quot;&quot;€&quot;_-;_-@_-"/>
    <numFmt numFmtId="41" formatCode="_-* #,##0_€_-;\-* #,##0_€_-;_-* &quot;-&quot;_€_-;_-@_-"/>
    <numFmt numFmtId="44" formatCode="_-* #,##0.00&quot;€&quot;_-;\-* #,##0.00&quot;€&quot;_-;_-* &quot;-&quot;??&quot;€&quot;_-;_-@_-"/>
    <numFmt numFmtId="43" formatCode="_-* #,##0.00_€_-;\-* #,##0.00_€_-;_-* &quot;-&quot;??_€_-;_-@_-"/>
    <numFmt numFmtId="164" formatCode="0.000"/>
    <numFmt numFmtId="165" formatCode="#,##0.00\ [$€-40C];[Red]\-#,##0.00\ [$€-40C]"/>
    <numFmt numFmtId="166" formatCode="#,##0\ [$€-40C];[Red]\-#,##0\ [$€-40C]"/>
  </numFmts>
  <fonts count="4">
    <font>
      <sz val="10"/>
      <name val="Arial"/>
      <family val="2"/>
    </font>
    <font>
      <b/>
      <sz val="10"/>
      <name val="Arial"/>
      <family val="2"/>
    </font>
    <font>
      <b/>
      <sz val="10"/>
      <color indexed="10"/>
      <name val="Arial"/>
      <family val="2"/>
    </font>
    <font>
      <sz val="8"/>
      <name val="Verdana"/>
      <family val="0"/>
    </font>
  </fonts>
  <fills count="7">
    <fill>
      <patternFill/>
    </fill>
    <fill>
      <patternFill patternType="gray125"/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</fills>
  <borders count="8">
    <border>
      <left/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/>
    </xf>
    <xf numFmtId="0" fontId="1" fillId="2" borderId="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0" fontId="1" fillId="3" borderId="2" xfId="0" applyFont="1" applyFill="1" applyBorder="1" applyAlignment="1">
      <alignment/>
    </xf>
    <xf numFmtId="0" fontId="1" fillId="3" borderId="0" xfId="0" applyFont="1" applyFill="1" applyAlignment="1">
      <alignment/>
    </xf>
    <xf numFmtId="0" fontId="1" fillId="3" borderId="0" xfId="0" applyFont="1" applyFill="1" applyAlignment="1">
      <alignment horizontal="center"/>
    </xf>
    <xf numFmtId="0" fontId="1" fillId="3" borderId="3" xfId="0" applyFont="1" applyFill="1" applyBorder="1" applyAlignment="1">
      <alignment/>
    </xf>
    <xf numFmtId="0" fontId="0" fillId="0" borderId="0" xfId="0" applyAlignment="1">
      <alignment horizontal="right"/>
    </xf>
    <xf numFmtId="0" fontId="0" fillId="4" borderId="2" xfId="0" applyFont="1" applyFill="1" applyBorder="1" applyAlignment="1">
      <alignment/>
    </xf>
    <xf numFmtId="164" fontId="0" fillId="4" borderId="0" xfId="0" applyNumberFormat="1" applyFont="1" applyFill="1" applyBorder="1" applyAlignment="1">
      <alignment/>
    </xf>
    <xf numFmtId="165" fontId="0" fillId="4" borderId="0" xfId="0" applyNumberFormat="1" applyFont="1" applyFill="1" applyBorder="1" applyAlignment="1">
      <alignment/>
    </xf>
    <xf numFmtId="165" fontId="0" fillId="0" borderId="0" xfId="0" applyNumberFormat="1" applyAlignment="1">
      <alignment horizontal="center"/>
    </xf>
    <xf numFmtId="0" fontId="0" fillId="0" borderId="3" xfId="0" applyBorder="1" applyAlignment="1">
      <alignment/>
    </xf>
    <xf numFmtId="0" fontId="0" fillId="4" borderId="0" xfId="0" applyFont="1" applyFill="1" applyAlignment="1">
      <alignment/>
    </xf>
    <xf numFmtId="0" fontId="0" fillId="4" borderId="0" xfId="0" applyFill="1" applyAlignment="1">
      <alignment/>
    </xf>
    <xf numFmtId="0" fontId="0" fillId="4" borderId="0" xfId="0" applyFill="1" applyAlignment="1">
      <alignment horizontal="right"/>
    </xf>
    <xf numFmtId="0" fontId="0" fillId="0" borderId="2" xfId="0" applyFont="1" applyBorder="1" applyAlignment="1">
      <alignment/>
    </xf>
    <xf numFmtId="164" fontId="0" fillId="0" borderId="0" xfId="0" applyNumberFormat="1" applyFill="1" applyBorder="1" applyAlignment="1">
      <alignment/>
    </xf>
    <xf numFmtId="165" fontId="0" fillId="0" borderId="0" xfId="0" applyNumberFormat="1" applyFill="1" applyBorder="1" applyAlignment="1">
      <alignment/>
    </xf>
    <xf numFmtId="164" fontId="0" fillId="4" borderId="0" xfId="0" applyNumberFormat="1" applyFill="1" applyBorder="1" applyAlignment="1">
      <alignment/>
    </xf>
    <xf numFmtId="165" fontId="0" fillId="4" borderId="0" xfId="0" applyNumberFormat="1" applyFill="1" applyBorder="1" applyAlignment="1">
      <alignment/>
    </xf>
    <xf numFmtId="0" fontId="1" fillId="5" borderId="0" xfId="0" applyFont="1" applyFill="1" applyAlignment="1">
      <alignment horizontal="center"/>
    </xf>
    <xf numFmtId="165" fontId="1" fillId="5" borderId="0" xfId="0" applyNumberFormat="1" applyFont="1" applyFill="1" applyAlignment="1">
      <alignment horizontal="center"/>
    </xf>
    <xf numFmtId="164" fontId="0" fillId="4" borderId="2" xfId="0" applyNumberFormat="1" applyFont="1" applyFill="1" applyBorder="1" applyAlignment="1">
      <alignment/>
    </xf>
    <xf numFmtId="165" fontId="0" fillId="4" borderId="2" xfId="0" applyNumberFormat="1" applyFont="1" applyFill="1" applyBorder="1" applyAlignment="1">
      <alignment/>
    </xf>
    <xf numFmtId="165" fontId="0" fillId="4" borderId="0" xfId="0" applyNumberFormat="1" applyFill="1" applyAlignment="1">
      <alignment horizontal="right"/>
    </xf>
    <xf numFmtId="164" fontId="0" fillId="0" borderId="2" xfId="0" applyNumberFormat="1" applyFill="1" applyBorder="1" applyAlignment="1">
      <alignment/>
    </xf>
    <xf numFmtId="165" fontId="0" fillId="0" borderId="2" xfId="0" applyNumberFormat="1" applyFill="1" applyBorder="1" applyAlignment="1">
      <alignment/>
    </xf>
    <xf numFmtId="165" fontId="0" fillId="0" borderId="0" xfId="0" applyNumberFormat="1" applyAlignment="1">
      <alignment horizontal="right"/>
    </xf>
    <xf numFmtId="164" fontId="0" fillId="4" borderId="2" xfId="0" applyNumberFormat="1" applyFill="1" applyBorder="1" applyAlignment="1">
      <alignment/>
    </xf>
    <xf numFmtId="165" fontId="0" fillId="4" borderId="2" xfId="0" applyNumberFormat="1" applyFill="1" applyBorder="1" applyAlignment="1">
      <alignment/>
    </xf>
    <xf numFmtId="0" fontId="0" fillId="0" borderId="2" xfId="0" applyFont="1" applyFill="1" applyBorder="1" applyAlignment="1">
      <alignment/>
    </xf>
    <xf numFmtId="164" fontId="0" fillId="0" borderId="2" xfId="0" applyNumberFormat="1" applyFont="1" applyFill="1" applyBorder="1" applyAlignment="1">
      <alignment/>
    </xf>
    <xf numFmtId="165" fontId="0" fillId="0" borderId="2" xfId="0" applyNumberFormat="1" applyFont="1" applyFill="1" applyBorder="1" applyAlignment="1">
      <alignment/>
    </xf>
    <xf numFmtId="0" fontId="1" fillId="6" borderId="0" xfId="0" applyFont="1" applyFill="1" applyAlignment="1">
      <alignment horizontal="center"/>
    </xf>
    <xf numFmtId="0" fontId="1" fillId="6" borderId="0" xfId="0" applyNumberFormat="1" applyFont="1" applyFill="1" applyAlignment="1">
      <alignment horizontal="center"/>
    </xf>
    <xf numFmtId="165" fontId="1" fillId="6" borderId="0" xfId="0" applyNumberFormat="1" applyFont="1" applyFill="1" applyAlignment="1">
      <alignment horizontal="center"/>
    </xf>
    <xf numFmtId="0" fontId="1" fillId="6" borderId="3" xfId="0" applyFont="1" applyFill="1" applyBorder="1" applyAlignment="1">
      <alignment horizontal="center"/>
    </xf>
    <xf numFmtId="0" fontId="1" fillId="3" borderId="0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0" xfId="0" applyFont="1" applyAlignment="1">
      <alignment/>
    </xf>
    <xf numFmtId="164" fontId="0" fillId="0" borderId="0" xfId="0" applyNumberFormat="1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165" fontId="0" fillId="0" borderId="0" xfId="0" applyNumberFormat="1" applyAlignment="1">
      <alignment/>
    </xf>
    <xf numFmtId="165" fontId="0" fillId="4" borderId="0" xfId="0" applyNumberFormat="1" applyFill="1" applyAlignment="1">
      <alignment/>
    </xf>
    <xf numFmtId="0" fontId="0" fillId="0" borderId="0" xfId="0" applyNumberFormat="1" applyAlignment="1">
      <alignment/>
    </xf>
    <xf numFmtId="0" fontId="1" fillId="5" borderId="0" xfId="0" applyNumberFormat="1" applyFont="1" applyFill="1" applyAlignment="1">
      <alignment horizontal="center"/>
    </xf>
    <xf numFmtId="0" fontId="2" fillId="0" borderId="4" xfId="0" applyFont="1" applyBorder="1" applyAlignment="1">
      <alignment horizontal="center"/>
    </xf>
    <xf numFmtId="165" fontId="1" fillId="0" borderId="5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165" fontId="1" fillId="0" borderId="7" xfId="0" applyNumberFormat="1" applyFont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3" xfId="0" applyFill="1" applyBorder="1" applyAlignment="1">
      <alignment/>
    </xf>
    <xf numFmtId="164" fontId="1" fillId="5" borderId="0" xfId="0" applyNumberFormat="1" applyFont="1" applyFill="1" applyAlignment="1">
      <alignment horizontal="center"/>
    </xf>
    <xf numFmtId="0" fontId="1" fillId="5" borderId="3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96633"/>
      <rgbColor rgb="00800080"/>
      <rgbColor rgb="00008080"/>
      <rgbColor rgb="00CCCCCC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B515"/>
      <rgbColor rgb="00FF9900"/>
      <rgbColor rgb="00EB613D"/>
      <rgbColor rgb="00666666"/>
      <rgbColor rgb="00969696"/>
      <rgbColor rgb="00003366"/>
      <rgbColor rgb="00339966"/>
      <rgbColor rgb="00003300"/>
      <rgbColor rgb="00333300"/>
      <rgbColor rgb="00804C19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L99"/>
  <sheetViews>
    <sheetView tabSelected="1" zoomScale="75" zoomScaleNormal="75" workbookViewId="0" topLeftCell="A1">
      <selection activeCell="F33" sqref="F33"/>
    </sheetView>
  </sheetViews>
  <sheetFormatPr defaultColWidth="11.57421875" defaultRowHeight="12.75"/>
  <cols>
    <col min="1" max="1" width="4.7109375" style="0" customWidth="1"/>
    <col min="2" max="2" width="30.140625" style="0" customWidth="1"/>
    <col min="3" max="4" width="11.421875" style="0" customWidth="1"/>
    <col min="5" max="5" width="16.140625" style="1" customWidth="1"/>
    <col min="6" max="6" width="23.421875" style="1" customWidth="1"/>
    <col min="7" max="7" width="23.421875" style="0" customWidth="1"/>
    <col min="8" max="8" width="6.8515625" style="0" customWidth="1"/>
    <col min="9" max="9" width="25.8515625" style="0" customWidth="1"/>
    <col min="10" max="16384" width="11.421875" style="0" customWidth="1"/>
  </cols>
  <sheetData>
    <row r="2" spans="2:11" ht="12">
      <c r="B2" s="2" t="s">
        <v>18</v>
      </c>
      <c r="C2" s="3" t="s">
        <v>19</v>
      </c>
      <c r="D2" s="3" t="s">
        <v>20</v>
      </c>
      <c r="E2" s="3" t="s">
        <v>21</v>
      </c>
      <c r="F2" s="3" t="s">
        <v>22</v>
      </c>
      <c r="G2" s="3" t="s">
        <v>23</v>
      </c>
      <c r="I2" s="3" t="s">
        <v>24</v>
      </c>
      <c r="J2" s="3" t="s">
        <v>25</v>
      </c>
      <c r="K2" s="3" t="s">
        <v>22</v>
      </c>
    </row>
    <row r="3" spans="1:11" ht="12">
      <c r="A3" s="4"/>
      <c r="B3" s="5" t="s">
        <v>26</v>
      </c>
      <c r="C3" s="6"/>
      <c r="D3" s="6"/>
      <c r="E3" s="7" t="s">
        <v>27</v>
      </c>
      <c r="F3" s="7"/>
      <c r="G3" s="8"/>
      <c r="I3" s="4" t="s">
        <v>28</v>
      </c>
      <c r="J3">
        <v>35</v>
      </c>
      <c r="K3" s="9">
        <f>J3*4</f>
        <v>140</v>
      </c>
    </row>
    <row r="4" spans="1:11" ht="12">
      <c r="A4" s="4"/>
      <c r="B4" s="10" t="s">
        <v>29</v>
      </c>
      <c r="C4" s="11">
        <v>0.6000000000000001</v>
      </c>
      <c r="D4" s="12">
        <v>15</v>
      </c>
      <c r="E4" s="1">
        <v>4</v>
      </c>
      <c r="F4" s="13">
        <f aca="true" t="shared" si="0" ref="F4:F18">D4*E4</f>
        <v>60</v>
      </c>
      <c r="G4" s="14"/>
      <c r="I4" s="15" t="s">
        <v>30</v>
      </c>
      <c r="J4" s="16">
        <v>550</v>
      </c>
      <c r="K4" s="17">
        <f>J4*4</f>
        <v>2200</v>
      </c>
    </row>
    <row r="5" spans="1:11" ht="12">
      <c r="A5" s="4"/>
      <c r="B5" s="18" t="s">
        <v>31</v>
      </c>
      <c r="C5" s="19">
        <v>0.05</v>
      </c>
      <c r="D5" s="20">
        <v>10</v>
      </c>
      <c r="E5" s="1">
        <v>8</v>
      </c>
      <c r="F5" s="13">
        <f t="shared" si="0"/>
        <v>80</v>
      </c>
      <c r="G5" s="14"/>
      <c r="I5" s="4" t="s">
        <v>32</v>
      </c>
      <c r="J5">
        <v>25</v>
      </c>
      <c r="K5" s="9">
        <f>J5*4</f>
        <v>100</v>
      </c>
    </row>
    <row r="6" spans="1:11" ht="12">
      <c r="A6" s="4"/>
      <c r="B6" s="10" t="s">
        <v>33</v>
      </c>
      <c r="C6" s="21">
        <v>0</v>
      </c>
      <c r="D6" s="22">
        <v>200</v>
      </c>
      <c r="E6" s="1">
        <v>4</v>
      </c>
      <c r="F6" s="13">
        <f t="shared" si="0"/>
        <v>800</v>
      </c>
      <c r="G6" s="14"/>
      <c r="I6" s="15" t="s">
        <v>34</v>
      </c>
      <c r="J6" s="16">
        <v>300</v>
      </c>
      <c r="K6" s="17">
        <f>J6*4</f>
        <v>1200</v>
      </c>
    </row>
    <row r="7" spans="1:11" ht="12">
      <c r="A7" s="4"/>
      <c r="B7" s="18" t="s">
        <v>35</v>
      </c>
      <c r="C7" s="19">
        <v>0.05</v>
      </c>
      <c r="D7" s="20">
        <v>15</v>
      </c>
      <c r="E7" s="1">
        <v>8</v>
      </c>
      <c r="F7" s="13">
        <f t="shared" si="0"/>
        <v>120</v>
      </c>
      <c r="G7" s="14"/>
      <c r="I7" t="s">
        <v>36</v>
      </c>
      <c r="J7">
        <v>0</v>
      </c>
      <c r="K7" s="9">
        <f>J7*4</f>
        <v>0</v>
      </c>
    </row>
    <row r="8" spans="1:11" ht="12">
      <c r="A8" s="4"/>
      <c r="B8" s="10" t="s">
        <v>37</v>
      </c>
      <c r="C8" s="11">
        <v>0.05</v>
      </c>
      <c r="D8" s="12">
        <v>20</v>
      </c>
      <c r="E8" s="1">
        <v>4</v>
      </c>
      <c r="F8" s="13">
        <f t="shared" si="0"/>
        <v>80</v>
      </c>
      <c r="G8" s="14"/>
      <c r="I8" s="23" t="s">
        <v>38</v>
      </c>
      <c r="J8" s="24">
        <f>SUM(J2:J6)</f>
        <v>910</v>
      </c>
      <c r="K8" s="24">
        <f>SUM(K2:K6)</f>
        <v>3640</v>
      </c>
    </row>
    <row r="9" spans="1:7" ht="12">
      <c r="A9" s="4"/>
      <c r="B9" s="18" t="s">
        <v>39</v>
      </c>
      <c r="C9" s="19">
        <v>0.05</v>
      </c>
      <c r="D9" s="20">
        <v>20</v>
      </c>
      <c r="E9" s="1">
        <v>4</v>
      </c>
      <c r="F9" s="13">
        <f t="shared" si="0"/>
        <v>80</v>
      </c>
      <c r="G9" s="14"/>
    </row>
    <row r="10" spans="1:7" ht="12">
      <c r="A10" s="4"/>
      <c r="B10" s="10" t="s">
        <v>40</v>
      </c>
      <c r="C10" s="11">
        <v>0</v>
      </c>
      <c r="D10" s="12">
        <v>23</v>
      </c>
      <c r="E10" s="1">
        <v>4</v>
      </c>
      <c r="F10" s="13">
        <f t="shared" si="0"/>
        <v>92</v>
      </c>
      <c r="G10" s="14"/>
    </row>
    <row r="11" spans="1:12" ht="12">
      <c r="A11" s="4"/>
      <c r="B11" s="18" t="s">
        <v>41</v>
      </c>
      <c r="C11" s="19">
        <v>0.5</v>
      </c>
      <c r="D11" s="20">
        <v>30</v>
      </c>
      <c r="E11" s="1">
        <v>4</v>
      </c>
      <c r="F11" s="13">
        <f t="shared" si="0"/>
        <v>120</v>
      </c>
      <c r="G11" s="14"/>
      <c r="I11" s="3" t="s">
        <v>42</v>
      </c>
      <c r="J11" s="3" t="s">
        <v>43</v>
      </c>
      <c r="K11" s="3" t="s">
        <v>25</v>
      </c>
      <c r="L11" s="3" t="s">
        <v>22</v>
      </c>
    </row>
    <row r="12" spans="1:12" ht="12">
      <c r="A12" s="4"/>
      <c r="B12" s="10" t="s">
        <v>44</v>
      </c>
      <c r="C12" s="11">
        <v>0.05</v>
      </c>
      <c r="D12" s="12">
        <v>10</v>
      </c>
      <c r="E12" s="1">
        <v>4</v>
      </c>
      <c r="F12" s="13">
        <f t="shared" si="0"/>
        <v>40</v>
      </c>
      <c r="G12" s="14"/>
      <c r="I12" s="10" t="s">
        <v>45</v>
      </c>
      <c r="J12" s="25">
        <v>0.536</v>
      </c>
      <c r="K12" s="26">
        <v>15</v>
      </c>
      <c r="L12" s="27">
        <f aca="true" t="shared" si="1" ref="L12:L21">K12*4</f>
        <v>60</v>
      </c>
    </row>
    <row r="13" spans="1:12" ht="12">
      <c r="A13" s="4"/>
      <c r="B13" s="18" t="s">
        <v>46</v>
      </c>
      <c r="C13" s="19">
        <v>0.01</v>
      </c>
      <c r="D13" s="20">
        <v>1</v>
      </c>
      <c r="E13" s="1">
        <v>4</v>
      </c>
      <c r="F13" s="13">
        <f t="shared" si="0"/>
        <v>4</v>
      </c>
      <c r="G13" s="14"/>
      <c r="I13" s="18" t="s">
        <v>47</v>
      </c>
      <c r="J13" s="28">
        <v>0.30000000000000004</v>
      </c>
      <c r="K13" s="29">
        <v>8</v>
      </c>
      <c r="L13" s="30">
        <f t="shared" si="1"/>
        <v>32</v>
      </c>
    </row>
    <row r="14" spans="1:12" ht="12">
      <c r="A14" s="4"/>
      <c r="B14" s="10" t="s">
        <v>48</v>
      </c>
      <c r="C14" s="11">
        <v>0.2</v>
      </c>
      <c r="D14" s="12">
        <v>120</v>
      </c>
      <c r="E14" s="1">
        <v>4</v>
      </c>
      <c r="F14" s="13">
        <f t="shared" si="0"/>
        <v>480</v>
      </c>
      <c r="G14" s="14"/>
      <c r="I14" s="10" t="s">
        <v>49</v>
      </c>
      <c r="J14" s="25">
        <v>0.05</v>
      </c>
      <c r="K14" s="26">
        <v>8</v>
      </c>
      <c r="L14" s="27">
        <f t="shared" si="1"/>
        <v>32</v>
      </c>
    </row>
    <row r="15" spans="1:12" ht="12">
      <c r="A15" s="4"/>
      <c r="B15" s="18" t="s">
        <v>50</v>
      </c>
      <c r="C15" s="19">
        <v>0</v>
      </c>
      <c r="D15" s="20">
        <v>20</v>
      </c>
      <c r="E15" s="1">
        <v>4</v>
      </c>
      <c r="F15" s="13">
        <f t="shared" si="0"/>
        <v>80</v>
      </c>
      <c r="G15" s="14"/>
      <c r="I15" s="18" t="s">
        <v>51</v>
      </c>
      <c r="J15" s="28">
        <f>0.63/3</f>
        <v>0.21</v>
      </c>
      <c r="K15" s="29">
        <v>7</v>
      </c>
      <c r="L15" s="30">
        <f t="shared" si="1"/>
        <v>28</v>
      </c>
    </row>
    <row r="16" spans="1:12" ht="12">
      <c r="A16" s="4"/>
      <c r="B16" s="10" t="s">
        <v>52</v>
      </c>
      <c r="C16" s="11">
        <v>0</v>
      </c>
      <c r="D16" s="12">
        <v>20</v>
      </c>
      <c r="E16" s="1">
        <v>4</v>
      </c>
      <c r="F16" s="13">
        <f t="shared" si="0"/>
        <v>80</v>
      </c>
      <c r="G16" s="14"/>
      <c r="I16" s="10" t="s">
        <v>53</v>
      </c>
      <c r="J16" s="31">
        <v>0.2</v>
      </c>
      <c r="K16" s="32">
        <v>10</v>
      </c>
      <c r="L16" s="27">
        <f t="shared" si="1"/>
        <v>40</v>
      </c>
    </row>
    <row r="17" spans="1:12" ht="12">
      <c r="A17" s="4"/>
      <c r="B17" s="18" t="s">
        <v>54</v>
      </c>
      <c r="C17" s="19">
        <v>0</v>
      </c>
      <c r="D17" s="20">
        <v>250</v>
      </c>
      <c r="E17" s="1">
        <v>4</v>
      </c>
      <c r="F17" s="13">
        <f t="shared" si="0"/>
        <v>1000</v>
      </c>
      <c r="G17" s="14"/>
      <c r="I17" s="33" t="s">
        <v>55</v>
      </c>
      <c r="J17" s="34">
        <v>2.6</v>
      </c>
      <c r="K17" s="35">
        <v>15</v>
      </c>
      <c r="L17" s="30">
        <f t="shared" si="1"/>
        <v>60</v>
      </c>
    </row>
    <row r="18" spans="1:12" ht="12">
      <c r="A18" s="4"/>
      <c r="B18" s="10" t="s">
        <v>56</v>
      </c>
      <c r="C18" s="11">
        <v>0</v>
      </c>
      <c r="D18" s="12">
        <v>300</v>
      </c>
      <c r="E18" s="1">
        <v>4</v>
      </c>
      <c r="F18" s="13">
        <f t="shared" si="0"/>
        <v>1200</v>
      </c>
      <c r="G18" s="14"/>
      <c r="I18" s="10" t="s">
        <v>57</v>
      </c>
      <c r="J18" s="25">
        <v>0.04</v>
      </c>
      <c r="K18" s="26">
        <v>0</v>
      </c>
      <c r="L18" s="27">
        <f t="shared" si="1"/>
        <v>0</v>
      </c>
    </row>
    <row r="19" spans="1:12" ht="12">
      <c r="A19" s="4"/>
      <c r="B19" s="36" t="s">
        <v>38</v>
      </c>
      <c r="C19" s="37">
        <f>(SUM(C4:C18)+C7+C5)</f>
        <v>1.6600000000000004</v>
      </c>
      <c r="D19" s="38">
        <f>(SUM(D4:D18)+D7+D5)</f>
        <v>1079</v>
      </c>
      <c r="E19" s="38"/>
      <c r="F19" s="38">
        <f>SUM(F4:F18)</f>
        <v>4316</v>
      </c>
      <c r="G19" s="39"/>
      <c r="I19" s="33" t="s">
        <v>58</v>
      </c>
      <c r="J19" s="28">
        <v>0.1</v>
      </c>
      <c r="K19" s="29">
        <v>2</v>
      </c>
      <c r="L19" s="30">
        <f t="shared" si="1"/>
        <v>8</v>
      </c>
    </row>
    <row r="20" spans="1:12" ht="12">
      <c r="A20" s="4"/>
      <c r="B20" s="40" t="s">
        <v>59</v>
      </c>
      <c r="C20" s="6"/>
      <c r="D20" s="6"/>
      <c r="E20" s="7"/>
      <c r="F20" s="7"/>
      <c r="G20" s="8"/>
      <c r="I20" s="10" t="s">
        <v>42</v>
      </c>
      <c r="J20" s="31">
        <v>10</v>
      </c>
      <c r="K20" s="32">
        <v>800</v>
      </c>
      <c r="L20" s="27">
        <f t="shared" si="1"/>
        <v>3200</v>
      </c>
    </row>
    <row r="21" spans="1:12" ht="12">
      <c r="A21" s="4"/>
      <c r="B21" s="18" t="s">
        <v>60</v>
      </c>
      <c r="C21" s="19">
        <v>0.75</v>
      </c>
      <c r="D21" s="20">
        <v>90</v>
      </c>
      <c r="E21" s="1">
        <v>4</v>
      </c>
      <c r="F21" s="13">
        <f>D21*E21</f>
        <v>360</v>
      </c>
      <c r="G21" s="14"/>
      <c r="I21" s="33" t="s">
        <v>61</v>
      </c>
      <c r="J21" s="34">
        <v>1</v>
      </c>
      <c r="K21" s="35">
        <v>2</v>
      </c>
      <c r="L21" s="30">
        <f t="shared" si="1"/>
        <v>8</v>
      </c>
    </row>
    <row r="22" spans="1:12" ht="12">
      <c r="A22" s="4"/>
      <c r="B22" s="10" t="s">
        <v>62</v>
      </c>
      <c r="C22" s="11">
        <v>0.05</v>
      </c>
      <c r="D22" s="12">
        <v>10</v>
      </c>
      <c r="E22" s="1">
        <v>4</v>
      </c>
      <c r="F22" s="13">
        <f>D22*E22</f>
        <v>40</v>
      </c>
      <c r="G22" s="14"/>
      <c r="I22" s="23" t="s">
        <v>38</v>
      </c>
      <c r="J22" s="23">
        <f>SUM(J13:J21)</f>
        <v>14.5</v>
      </c>
      <c r="K22" s="24">
        <f>SUM(K13:K21)</f>
        <v>852</v>
      </c>
      <c r="L22" s="24">
        <f>SUM(L13:L21)</f>
        <v>3408</v>
      </c>
    </row>
    <row r="23" spans="2:7" ht="12">
      <c r="B23" s="18" t="s">
        <v>63</v>
      </c>
      <c r="C23" s="19">
        <v>1</v>
      </c>
      <c r="D23" s="20">
        <v>80</v>
      </c>
      <c r="E23" s="1">
        <v>2</v>
      </c>
      <c r="F23" s="13">
        <f>D23*E23*2</f>
        <v>320</v>
      </c>
      <c r="G23" s="14"/>
    </row>
    <row r="24" spans="1:7" ht="12">
      <c r="A24" s="4"/>
      <c r="B24" s="10" t="s">
        <v>64</v>
      </c>
      <c r="C24" s="11">
        <v>0.055</v>
      </c>
      <c r="D24" s="12">
        <v>3</v>
      </c>
      <c r="E24" s="1">
        <v>4</v>
      </c>
      <c r="F24" s="13">
        <f aca="true" t="shared" si="2" ref="F24:F34">D24*E24</f>
        <v>12</v>
      </c>
      <c r="G24" s="14"/>
    </row>
    <row r="25" spans="1:7" ht="12">
      <c r="A25" s="4"/>
      <c r="B25" s="18" t="s">
        <v>65</v>
      </c>
      <c r="C25" s="19">
        <v>0.30000000000000004</v>
      </c>
      <c r="D25" s="20">
        <v>10</v>
      </c>
      <c r="E25" s="1">
        <v>4</v>
      </c>
      <c r="F25" s="13">
        <f t="shared" si="2"/>
        <v>40</v>
      </c>
      <c r="G25" s="14"/>
    </row>
    <row r="26" spans="1:11" ht="12">
      <c r="A26" s="41"/>
      <c r="B26" s="10" t="s">
        <v>66</v>
      </c>
      <c r="C26" s="21">
        <v>0.2</v>
      </c>
      <c r="D26" s="22">
        <v>5</v>
      </c>
      <c r="E26" s="1">
        <v>4</v>
      </c>
      <c r="F26" s="13">
        <f t="shared" si="2"/>
        <v>20</v>
      </c>
      <c r="G26" s="14"/>
      <c r="I26" s="3" t="s">
        <v>67</v>
      </c>
      <c r="J26" s="3" t="s">
        <v>68</v>
      </c>
      <c r="K26" s="3" t="s">
        <v>22</v>
      </c>
    </row>
    <row r="27" spans="1:11" ht="12">
      <c r="A27" s="4"/>
      <c r="B27" s="18" t="s">
        <v>69</v>
      </c>
      <c r="C27" s="19">
        <v>0.025</v>
      </c>
      <c r="D27" s="20">
        <v>4</v>
      </c>
      <c r="E27" s="1">
        <v>4</v>
      </c>
      <c r="F27" s="13">
        <f t="shared" si="2"/>
        <v>16</v>
      </c>
      <c r="G27" s="14"/>
      <c r="I27" t="s">
        <v>70</v>
      </c>
      <c r="J27">
        <v>886</v>
      </c>
      <c r="K27" s="9">
        <f>J27*4</f>
        <v>3544</v>
      </c>
    </row>
    <row r="28" spans="1:11" ht="12">
      <c r="A28" s="4"/>
      <c r="B28" s="10" t="s">
        <v>71</v>
      </c>
      <c r="C28" s="11">
        <v>0.05</v>
      </c>
      <c r="D28" s="12">
        <v>30</v>
      </c>
      <c r="E28" s="1">
        <v>20</v>
      </c>
      <c r="F28" s="13">
        <f t="shared" si="2"/>
        <v>600</v>
      </c>
      <c r="G28" s="14"/>
      <c r="I28" s="16" t="s">
        <v>72</v>
      </c>
      <c r="J28" s="16">
        <v>0</v>
      </c>
      <c r="K28" s="17">
        <v>400</v>
      </c>
    </row>
    <row r="29" spans="1:11" ht="12">
      <c r="A29" s="4"/>
      <c r="B29" s="18" t="s">
        <v>73</v>
      </c>
      <c r="C29" s="19">
        <v>0</v>
      </c>
      <c r="D29" s="20">
        <v>20</v>
      </c>
      <c r="E29" s="1">
        <v>4</v>
      </c>
      <c r="F29" s="13">
        <f t="shared" si="2"/>
        <v>80</v>
      </c>
      <c r="G29" s="14"/>
      <c r="I29" s="42" t="s">
        <v>74</v>
      </c>
      <c r="K29" s="9">
        <v>200</v>
      </c>
    </row>
    <row r="30" spans="1:11" ht="12">
      <c r="A30" s="4"/>
      <c r="B30" s="10" t="s">
        <v>75</v>
      </c>
      <c r="C30" s="11">
        <v>3</v>
      </c>
      <c r="D30" s="12">
        <v>120</v>
      </c>
      <c r="E30" s="1">
        <v>4</v>
      </c>
      <c r="F30" s="13">
        <f t="shared" si="2"/>
        <v>480</v>
      </c>
      <c r="G30" s="14"/>
      <c r="I30" s="16" t="s">
        <v>76</v>
      </c>
      <c r="J30" s="16"/>
      <c r="K30" s="17">
        <v>60</v>
      </c>
    </row>
    <row r="31" spans="1:11" ht="12">
      <c r="A31" s="4"/>
      <c r="B31" s="33" t="s">
        <v>77</v>
      </c>
      <c r="C31" s="43">
        <v>0.05</v>
      </c>
      <c r="D31" s="44">
        <v>30</v>
      </c>
      <c r="E31" s="1">
        <v>1</v>
      </c>
      <c r="F31" s="13">
        <f t="shared" si="2"/>
        <v>30</v>
      </c>
      <c r="G31" s="14"/>
      <c r="I31" t="s">
        <v>78</v>
      </c>
      <c r="K31" s="9">
        <v>50</v>
      </c>
    </row>
    <row r="32" spans="1:11" ht="12">
      <c r="A32" s="4"/>
      <c r="B32" s="10" t="s">
        <v>79</v>
      </c>
      <c r="C32" s="11">
        <v>0.1</v>
      </c>
      <c r="D32" s="12">
        <v>15</v>
      </c>
      <c r="E32" s="1">
        <v>4</v>
      </c>
      <c r="F32" s="13">
        <f t="shared" si="2"/>
        <v>60</v>
      </c>
      <c r="G32" s="14"/>
      <c r="I32" s="16" t="s">
        <v>80</v>
      </c>
      <c r="J32" s="16"/>
      <c r="K32" s="9">
        <v>40</v>
      </c>
    </row>
    <row r="33" spans="1:11" ht="12">
      <c r="A33" s="4"/>
      <c r="B33" s="18" t="s">
        <v>81</v>
      </c>
      <c r="C33" s="19">
        <v>0.03</v>
      </c>
      <c r="D33" s="20">
        <v>4</v>
      </c>
      <c r="E33" s="1">
        <v>4</v>
      </c>
      <c r="F33" s="13">
        <f t="shared" si="2"/>
        <v>16</v>
      </c>
      <c r="G33" s="14"/>
      <c r="I33" s="23" t="s">
        <v>38</v>
      </c>
      <c r="J33" s="24">
        <f>SUM(J26:J29)</f>
        <v>886</v>
      </c>
      <c r="K33" s="24">
        <f>SUM(K27:K32)</f>
        <v>4294</v>
      </c>
    </row>
    <row r="34" spans="1:7" ht="12">
      <c r="A34" s="4"/>
      <c r="B34" s="10" t="s">
        <v>82</v>
      </c>
      <c r="C34" s="11">
        <v>0.5</v>
      </c>
      <c r="D34" s="12">
        <v>39</v>
      </c>
      <c r="E34" s="1">
        <v>1</v>
      </c>
      <c r="F34" s="13">
        <f t="shared" si="2"/>
        <v>39</v>
      </c>
      <c r="G34" s="14"/>
    </row>
    <row r="35" spans="1:7" ht="12">
      <c r="A35" s="4"/>
      <c r="B35" s="36" t="s">
        <v>38</v>
      </c>
      <c r="C35" s="37">
        <f>(SUM(C21:C34)+4*C28-C34+(C34/4)-C31+(C31/4))</f>
        <v>5.8975</v>
      </c>
      <c r="D35" s="38">
        <f>(SUM(D21:D34)+4*D28-D34+(D34/4)-D31+(D31/4))</f>
        <v>528.25</v>
      </c>
      <c r="E35" s="36"/>
      <c r="F35" s="38">
        <f>SUM(F21:F34)</f>
        <v>2113</v>
      </c>
      <c r="G35" s="39"/>
    </row>
    <row r="36" spans="1:7" ht="12">
      <c r="A36" s="4"/>
      <c r="B36" s="6" t="s">
        <v>83</v>
      </c>
      <c r="C36" s="6"/>
      <c r="D36" s="6"/>
      <c r="E36" s="7"/>
      <c r="F36" s="7"/>
      <c r="G36" s="8"/>
    </row>
    <row r="37" spans="1:12" ht="12">
      <c r="A37" s="41"/>
      <c r="B37" t="s">
        <v>84</v>
      </c>
      <c r="C37">
        <v>0.95</v>
      </c>
      <c r="D37" s="45">
        <v>130</v>
      </c>
      <c r="E37" s="1">
        <v>4</v>
      </c>
      <c r="F37" s="13">
        <f aca="true" t="shared" si="3" ref="F37:F43">D37*E37</f>
        <v>520</v>
      </c>
      <c r="G37" s="14"/>
      <c r="I37" s="3" t="s">
        <v>85</v>
      </c>
      <c r="J37" s="3" t="s">
        <v>86</v>
      </c>
      <c r="K37" s="3" t="s">
        <v>68</v>
      </c>
      <c r="L37" s="3" t="s">
        <v>22</v>
      </c>
    </row>
    <row r="38" spans="1:12" ht="12">
      <c r="A38" s="4"/>
      <c r="B38" s="16" t="s">
        <v>87</v>
      </c>
      <c r="C38" s="16">
        <v>0.47300000000000003</v>
      </c>
      <c r="D38" s="46">
        <v>150</v>
      </c>
      <c r="E38" s="1">
        <v>4</v>
      </c>
      <c r="F38" s="13">
        <f t="shared" si="3"/>
        <v>600</v>
      </c>
      <c r="G38" s="14"/>
      <c r="I38" t="s">
        <v>88</v>
      </c>
      <c r="J38">
        <v>1</v>
      </c>
      <c r="K38">
        <v>50</v>
      </c>
      <c r="L38" s="9">
        <f>K38*4</f>
        <v>200</v>
      </c>
    </row>
    <row r="39" spans="1:12" ht="12">
      <c r="A39" s="4"/>
      <c r="B39" t="s">
        <v>89</v>
      </c>
      <c r="C39">
        <v>0.01</v>
      </c>
      <c r="D39" s="45">
        <v>15</v>
      </c>
      <c r="E39" s="1">
        <v>4</v>
      </c>
      <c r="F39" s="13">
        <f t="shared" si="3"/>
        <v>60</v>
      </c>
      <c r="G39" s="14"/>
      <c r="I39" s="16" t="s">
        <v>90</v>
      </c>
      <c r="J39" s="16">
        <v>10</v>
      </c>
      <c r="K39" s="16">
        <v>250</v>
      </c>
      <c r="L39" s="17">
        <f>K39*4</f>
        <v>1000</v>
      </c>
    </row>
    <row r="40" spans="1:12" ht="12">
      <c r="A40" s="4"/>
      <c r="B40" s="10" t="s">
        <v>91</v>
      </c>
      <c r="C40" s="21">
        <v>0.05</v>
      </c>
      <c r="D40" s="22">
        <v>15</v>
      </c>
      <c r="E40" s="1">
        <v>4</v>
      </c>
      <c r="F40" s="13">
        <f t="shared" si="3"/>
        <v>60</v>
      </c>
      <c r="G40" s="14"/>
      <c r="I40" t="s">
        <v>92</v>
      </c>
      <c r="J40">
        <v>1</v>
      </c>
      <c r="K40">
        <v>20</v>
      </c>
      <c r="L40" s="9">
        <f>K40*4</f>
        <v>80</v>
      </c>
    </row>
    <row r="41" spans="1:12" ht="12">
      <c r="A41" s="4"/>
      <c r="B41" t="s">
        <v>93</v>
      </c>
      <c r="C41" s="47">
        <f>SUM(C37:C40)</f>
        <v>1.483</v>
      </c>
      <c r="D41" s="45">
        <v>5</v>
      </c>
      <c r="E41" s="1">
        <v>4</v>
      </c>
      <c r="F41" s="13">
        <f t="shared" si="3"/>
        <v>20</v>
      </c>
      <c r="G41" s="14"/>
      <c r="I41" s="16" t="s">
        <v>94</v>
      </c>
      <c r="J41" s="16">
        <v>2</v>
      </c>
      <c r="K41" s="16">
        <v>40</v>
      </c>
      <c r="L41" s="17">
        <f>K41*4</f>
        <v>160</v>
      </c>
    </row>
    <row r="42" spans="1:12" ht="12">
      <c r="A42" s="4"/>
      <c r="B42" s="16" t="s">
        <v>95</v>
      </c>
      <c r="C42" s="16">
        <v>0.06</v>
      </c>
      <c r="D42" s="46">
        <v>5</v>
      </c>
      <c r="E42" s="1">
        <v>4</v>
      </c>
      <c r="F42" s="13">
        <f t="shared" si="3"/>
        <v>20</v>
      </c>
      <c r="G42" s="14"/>
      <c r="I42" t="s">
        <v>96</v>
      </c>
      <c r="J42">
        <v>2</v>
      </c>
      <c r="K42">
        <v>40</v>
      </c>
      <c r="L42" s="9">
        <f>K42*4</f>
        <v>160</v>
      </c>
    </row>
    <row r="43" spans="1:12" ht="12">
      <c r="A43" s="41"/>
      <c r="B43" t="s">
        <v>97</v>
      </c>
      <c r="C43" s="19">
        <v>1.15</v>
      </c>
      <c r="D43" s="20"/>
      <c r="E43" s="1">
        <v>1</v>
      </c>
      <c r="F43" s="13">
        <f t="shared" si="3"/>
        <v>0</v>
      </c>
      <c r="G43" s="14"/>
      <c r="I43" s="23" t="s">
        <v>38</v>
      </c>
      <c r="J43" s="48">
        <f>SUM(J38:J40)</f>
        <v>12</v>
      </c>
      <c r="K43" s="24">
        <f>SUM(K38:K40)</f>
        <v>320</v>
      </c>
      <c r="L43" s="24">
        <f>SUM(L37:L42)</f>
        <v>1600</v>
      </c>
    </row>
    <row r="44" spans="1:7" ht="12">
      <c r="A44" s="4"/>
      <c r="B44" s="36" t="s">
        <v>38</v>
      </c>
      <c r="C44" s="36">
        <f>SUM(C37:C43)</f>
        <v>4.176</v>
      </c>
      <c r="D44" s="38">
        <f>SUM(D37:D43)</f>
        <v>320</v>
      </c>
      <c r="E44" s="36"/>
      <c r="F44" s="38">
        <f>SUM(F37:F43)</f>
        <v>1280</v>
      </c>
      <c r="G44" s="39"/>
    </row>
    <row r="45" spans="1:7" ht="12">
      <c r="A45" s="4"/>
      <c r="B45" s="5" t="s">
        <v>98</v>
      </c>
      <c r="C45" s="6"/>
      <c r="D45" s="6"/>
      <c r="E45" s="7"/>
      <c r="F45" s="7"/>
      <c r="G45" s="8"/>
    </row>
    <row r="46" spans="1:10" ht="12">
      <c r="A46" s="4"/>
      <c r="B46" s="18" t="s">
        <v>99</v>
      </c>
      <c r="C46" s="19">
        <v>0.23</v>
      </c>
      <c r="D46" s="20">
        <v>5</v>
      </c>
      <c r="E46" s="1">
        <v>1</v>
      </c>
      <c r="F46" s="13">
        <f aca="true" t="shared" si="4" ref="F46:F55">D46*E46</f>
        <v>5</v>
      </c>
      <c r="G46" s="14"/>
      <c r="I46" s="49" t="s">
        <v>100</v>
      </c>
      <c r="J46" s="50">
        <f>SUM(K43+J33+K22+J8+D85)</f>
        <v>5473.25</v>
      </c>
    </row>
    <row r="47" spans="1:10" ht="12">
      <c r="A47" s="4"/>
      <c r="B47" s="10" t="s">
        <v>101</v>
      </c>
      <c r="C47" s="11">
        <v>0.1</v>
      </c>
      <c r="D47" s="12">
        <v>10</v>
      </c>
      <c r="E47" s="1">
        <v>1</v>
      </c>
      <c r="F47" s="13">
        <f t="shared" si="4"/>
        <v>10</v>
      </c>
      <c r="G47" s="14"/>
      <c r="I47" s="51" t="s">
        <v>102</v>
      </c>
      <c r="J47" s="52">
        <f>(L43+K33+L22+K8+F85)</f>
        <v>22927</v>
      </c>
    </row>
    <row r="48" spans="1:7" ht="12">
      <c r="A48" s="4"/>
      <c r="B48" s="18" t="s">
        <v>103</v>
      </c>
      <c r="C48" s="19">
        <v>0.1</v>
      </c>
      <c r="D48" s="20">
        <v>5</v>
      </c>
      <c r="E48" s="1">
        <v>1</v>
      </c>
      <c r="F48" s="13">
        <f t="shared" si="4"/>
        <v>5</v>
      </c>
      <c r="G48" s="14"/>
    </row>
    <row r="49" spans="1:7" ht="12">
      <c r="A49" s="4"/>
      <c r="B49" s="10" t="s">
        <v>104</v>
      </c>
      <c r="C49" s="11">
        <v>0.05</v>
      </c>
      <c r="D49" s="12">
        <v>9</v>
      </c>
      <c r="E49" s="1">
        <v>1</v>
      </c>
      <c r="F49" s="13">
        <f t="shared" si="4"/>
        <v>9</v>
      </c>
      <c r="G49" s="14"/>
    </row>
    <row r="50" spans="1:7" ht="12">
      <c r="A50" s="4"/>
      <c r="B50" s="18" t="s">
        <v>105</v>
      </c>
      <c r="C50" s="19">
        <v>0.05</v>
      </c>
      <c r="D50" s="20">
        <v>10</v>
      </c>
      <c r="E50" s="1">
        <v>1</v>
      </c>
      <c r="F50" s="13">
        <f t="shared" si="4"/>
        <v>10</v>
      </c>
      <c r="G50" s="14"/>
    </row>
    <row r="51" spans="1:7" ht="12">
      <c r="A51" s="4"/>
      <c r="B51" s="10" t="s">
        <v>106</v>
      </c>
      <c r="C51" s="11">
        <v>0.05</v>
      </c>
      <c r="D51" s="12">
        <v>8</v>
      </c>
      <c r="E51" s="1">
        <v>1</v>
      </c>
      <c r="F51" s="13">
        <f t="shared" si="4"/>
        <v>8</v>
      </c>
      <c r="G51" s="14"/>
    </row>
    <row r="52" spans="1:7" ht="12">
      <c r="A52" s="4"/>
      <c r="B52" s="18" t="s">
        <v>107</v>
      </c>
      <c r="C52" s="19">
        <v>0.1</v>
      </c>
      <c r="D52" s="20">
        <v>6</v>
      </c>
      <c r="E52" s="1">
        <v>1</v>
      </c>
      <c r="F52" s="13">
        <f t="shared" si="4"/>
        <v>6</v>
      </c>
      <c r="G52" s="14"/>
    </row>
    <row r="53" spans="1:7" ht="12">
      <c r="A53" s="4"/>
      <c r="B53" s="10" t="s">
        <v>108</v>
      </c>
      <c r="C53" s="11">
        <v>0.2</v>
      </c>
      <c r="D53" s="12">
        <v>7</v>
      </c>
      <c r="E53" s="1">
        <v>1</v>
      </c>
      <c r="F53" s="13">
        <f t="shared" si="4"/>
        <v>7</v>
      </c>
      <c r="G53" s="14"/>
    </row>
    <row r="54" spans="1:7" ht="12">
      <c r="A54" s="4"/>
      <c r="B54" s="33" t="s">
        <v>109</v>
      </c>
      <c r="C54" s="43">
        <v>0.05</v>
      </c>
      <c r="D54" s="44">
        <v>3</v>
      </c>
      <c r="E54" s="53">
        <v>4</v>
      </c>
      <c r="F54" s="13">
        <f t="shared" si="4"/>
        <v>12</v>
      </c>
      <c r="G54" s="54"/>
    </row>
    <row r="55" spans="1:7" ht="12">
      <c r="A55" s="4"/>
      <c r="B55" s="10" t="s">
        <v>110</v>
      </c>
      <c r="C55" s="11">
        <v>0.2</v>
      </c>
      <c r="D55" s="22">
        <v>10</v>
      </c>
      <c r="E55" s="1">
        <v>4</v>
      </c>
      <c r="F55" s="13">
        <f t="shared" si="4"/>
        <v>40</v>
      </c>
      <c r="G55" s="14"/>
    </row>
    <row r="56" spans="1:7" ht="12">
      <c r="A56" s="4"/>
      <c r="B56" s="36" t="s">
        <v>38</v>
      </c>
      <c r="C56" s="36">
        <f>(SUM(C46:C53)/4)+C54+C55</f>
        <v>0.47000000000000003</v>
      </c>
      <c r="D56" s="38">
        <f>(SUM(D46:D53)/4)+D54+D55</f>
        <v>28</v>
      </c>
      <c r="E56" s="36"/>
      <c r="F56" s="38">
        <f>SUM(F46:F55)</f>
        <v>112</v>
      </c>
      <c r="G56" s="39"/>
    </row>
    <row r="57" spans="1:7" ht="12">
      <c r="A57" s="4"/>
      <c r="B57" s="5" t="s">
        <v>111</v>
      </c>
      <c r="C57" s="6"/>
      <c r="D57" s="6"/>
      <c r="E57" s="7"/>
      <c r="F57" s="7"/>
      <c r="G57" s="8"/>
    </row>
    <row r="58" spans="1:7" ht="12">
      <c r="A58" s="4"/>
      <c r="B58" s="18" t="s">
        <v>112</v>
      </c>
      <c r="C58" s="19">
        <v>0.3</v>
      </c>
      <c r="D58" s="20">
        <v>50</v>
      </c>
      <c r="E58" s="1">
        <v>2</v>
      </c>
      <c r="F58" s="13">
        <f>D58*E58</f>
        <v>100</v>
      </c>
      <c r="G58" s="14"/>
    </row>
    <row r="59" spans="1:7" ht="12">
      <c r="A59" s="4"/>
      <c r="B59" s="10" t="s">
        <v>113</v>
      </c>
      <c r="C59" s="11">
        <v>0.8</v>
      </c>
      <c r="D59" s="12">
        <v>150</v>
      </c>
      <c r="E59" s="1">
        <v>2</v>
      </c>
      <c r="F59" s="13">
        <f>D59*E59</f>
        <v>300</v>
      </c>
      <c r="G59" s="14"/>
    </row>
    <row r="60" spans="1:7" ht="12">
      <c r="A60" s="4"/>
      <c r="B60" s="18" t="s">
        <v>114</v>
      </c>
      <c r="C60" s="19">
        <v>0.08</v>
      </c>
      <c r="D60" s="20">
        <v>10</v>
      </c>
      <c r="E60" s="1">
        <v>2</v>
      </c>
      <c r="F60" s="13">
        <f>D60*E60</f>
        <v>20</v>
      </c>
      <c r="G60" s="14"/>
    </row>
    <row r="61" spans="1:7" ht="12">
      <c r="A61" s="4"/>
      <c r="B61" s="10" t="s">
        <v>115</v>
      </c>
      <c r="C61" s="11">
        <v>0.1</v>
      </c>
      <c r="D61" s="12">
        <v>4</v>
      </c>
      <c r="E61" s="1">
        <v>10</v>
      </c>
      <c r="F61" s="13">
        <f>D61*E61</f>
        <v>40</v>
      </c>
      <c r="G61" s="14"/>
    </row>
    <row r="62" spans="1:7" ht="12">
      <c r="A62" s="4"/>
      <c r="B62" s="18" t="s">
        <v>116</v>
      </c>
      <c r="C62" s="19">
        <v>0.08</v>
      </c>
      <c r="D62" s="20">
        <v>10</v>
      </c>
      <c r="E62" s="1">
        <v>1</v>
      </c>
      <c r="F62" s="13">
        <f>D62*E62</f>
        <v>10</v>
      </c>
      <c r="G62" s="14"/>
    </row>
    <row r="63" spans="1:7" ht="12">
      <c r="A63" s="4"/>
      <c r="B63" s="36" t="s">
        <v>38</v>
      </c>
      <c r="C63" s="36">
        <f>SUM(C58:C62)</f>
        <v>1.3600000000000003</v>
      </c>
      <c r="D63" s="38">
        <f>F63/4</f>
        <v>117.5</v>
      </c>
      <c r="E63" s="36"/>
      <c r="F63" s="38">
        <f>SUM(F58:F62)</f>
        <v>470</v>
      </c>
      <c r="G63" s="39"/>
    </row>
    <row r="64" spans="1:7" ht="12">
      <c r="A64" s="4"/>
      <c r="B64" s="5" t="s">
        <v>117</v>
      </c>
      <c r="C64" s="6"/>
      <c r="D64" s="6"/>
      <c r="E64" s="7"/>
      <c r="F64" s="7"/>
      <c r="G64" s="8"/>
    </row>
    <row r="65" spans="1:7" ht="12">
      <c r="A65" s="4"/>
      <c r="B65" s="18" t="s">
        <v>0</v>
      </c>
      <c r="C65" s="19">
        <v>0.1</v>
      </c>
      <c r="D65" s="20">
        <v>4</v>
      </c>
      <c r="E65" s="1">
        <v>0</v>
      </c>
      <c r="F65" s="13">
        <f>D65*E65</f>
        <v>0</v>
      </c>
      <c r="G65" s="14"/>
    </row>
    <row r="66" spans="1:7" ht="12">
      <c r="A66" s="4"/>
      <c r="B66" s="10" t="s">
        <v>1</v>
      </c>
      <c r="C66" s="11">
        <v>0.1</v>
      </c>
      <c r="D66" s="12">
        <v>5</v>
      </c>
      <c r="E66" s="1">
        <v>0</v>
      </c>
      <c r="F66" s="13">
        <f>D66*E66</f>
        <v>0</v>
      </c>
      <c r="G66" s="14"/>
    </row>
    <row r="67" spans="1:7" ht="12">
      <c r="A67" s="4"/>
      <c r="B67" s="18" t="s">
        <v>2</v>
      </c>
      <c r="C67" s="19">
        <v>0.07</v>
      </c>
      <c r="D67" s="20">
        <v>10</v>
      </c>
      <c r="E67" s="1">
        <v>4</v>
      </c>
      <c r="F67" s="13">
        <f>D67*E67</f>
        <v>40</v>
      </c>
      <c r="G67" s="14"/>
    </row>
    <row r="68" spans="1:7" ht="12">
      <c r="A68" s="4"/>
      <c r="B68" s="36" t="s">
        <v>38</v>
      </c>
      <c r="C68" s="36">
        <f>SUM(C65:C67)</f>
        <v>0.27</v>
      </c>
      <c r="D68" s="38">
        <f>SUM(D65:D67)</f>
        <v>19</v>
      </c>
      <c r="E68" s="36"/>
      <c r="F68" s="38">
        <f>SUM(F65:F67)</f>
        <v>40</v>
      </c>
      <c r="G68" s="39"/>
    </row>
    <row r="69" spans="1:7" ht="12">
      <c r="A69" s="4"/>
      <c r="B69" s="5" t="s">
        <v>3</v>
      </c>
      <c r="C69" s="6"/>
      <c r="D69" s="6"/>
      <c r="E69" s="7"/>
      <c r="F69" s="7"/>
      <c r="G69" s="8"/>
    </row>
    <row r="70" spans="1:7" ht="12">
      <c r="A70" s="4"/>
      <c r="B70" s="18" t="s">
        <v>4</v>
      </c>
      <c r="C70" s="19"/>
      <c r="D70" s="20">
        <v>40</v>
      </c>
      <c r="E70" s="1">
        <v>1</v>
      </c>
      <c r="F70" s="13">
        <f>D70*E70</f>
        <v>40</v>
      </c>
      <c r="G70" s="14"/>
    </row>
    <row r="71" spans="1:7" ht="12">
      <c r="A71" s="4"/>
      <c r="B71" s="10" t="s">
        <v>5</v>
      </c>
      <c r="C71" s="11"/>
      <c r="D71" s="12">
        <v>10</v>
      </c>
      <c r="E71" s="1">
        <v>1</v>
      </c>
      <c r="F71" s="13">
        <f>D71*E71</f>
        <v>10</v>
      </c>
      <c r="G71" s="14"/>
    </row>
    <row r="72" spans="1:7" ht="12">
      <c r="A72" s="4"/>
      <c r="B72" s="18" t="s">
        <v>6</v>
      </c>
      <c r="C72" s="19"/>
      <c r="D72" s="20">
        <v>2</v>
      </c>
      <c r="E72" s="1">
        <v>4</v>
      </c>
      <c r="F72" s="13">
        <f>D72*E72</f>
        <v>8</v>
      </c>
      <c r="G72" s="14"/>
    </row>
    <row r="73" spans="1:7" ht="12">
      <c r="A73" s="4"/>
      <c r="B73" s="36" t="s">
        <v>38</v>
      </c>
      <c r="C73" s="37">
        <f>(SUM(C70:C71)/4)+C72</f>
        <v>0</v>
      </c>
      <c r="D73" s="38">
        <f>(SUM(D70:D71)/4)+D72</f>
        <v>14.5</v>
      </c>
      <c r="E73" s="36"/>
      <c r="F73" s="38">
        <f>SUM(F70:F72)</f>
        <v>58</v>
      </c>
      <c r="G73" s="39"/>
    </row>
    <row r="74" spans="1:7" ht="12">
      <c r="A74" s="4"/>
      <c r="B74" s="5" t="s">
        <v>7</v>
      </c>
      <c r="C74" s="6"/>
      <c r="D74" s="6"/>
      <c r="E74" s="7"/>
      <c r="F74" s="7"/>
      <c r="G74" s="8"/>
    </row>
    <row r="75" spans="1:7" ht="12">
      <c r="A75" s="4"/>
      <c r="B75" s="33" t="s">
        <v>8</v>
      </c>
      <c r="C75" s="19">
        <v>0.3</v>
      </c>
      <c r="D75" s="20">
        <v>300</v>
      </c>
      <c r="E75" s="1">
        <v>1</v>
      </c>
      <c r="F75" s="13">
        <f aca="true" t="shared" si="5" ref="F75:F83">D75*E75</f>
        <v>300</v>
      </c>
      <c r="G75" s="14"/>
    </row>
    <row r="76" spans="1:7" ht="12">
      <c r="A76" s="4"/>
      <c r="B76" s="10" t="s">
        <v>9</v>
      </c>
      <c r="C76" s="21">
        <v>0.01</v>
      </c>
      <c r="D76" s="22">
        <v>30</v>
      </c>
      <c r="E76" s="1">
        <v>8</v>
      </c>
      <c r="F76" s="13">
        <f t="shared" si="5"/>
        <v>240</v>
      </c>
      <c r="G76" s="14"/>
    </row>
    <row r="77" spans="1:7" ht="12">
      <c r="A77" s="4"/>
      <c r="B77" s="33" t="s">
        <v>10</v>
      </c>
      <c r="C77" s="19">
        <v>0.01</v>
      </c>
      <c r="D77" s="20">
        <v>30</v>
      </c>
      <c r="E77" s="1">
        <v>8</v>
      </c>
      <c r="F77" s="13">
        <f t="shared" si="5"/>
        <v>240</v>
      </c>
      <c r="G77" s="14"/>
    </row>
    <row r="78" spans="1:7" ht="12">
      <c r="A78" s="4"/>
      <c r="B78" s="10" t="s">
        <v>11</v>
      </c>
      <c r="C78" s="21">
        <v>0.58</v>
      </c>
      <c r="D78" s="22">
        <v>590</v>
      </c>
      <c r="E78" s="1">
        <v>1</v>
      </c>
      <c r="F78" s="13">
        <f t="shared" si="5"/>
        <v>590</v>
      </c>
      <c r="G78" s="14"/>
    </row>
    <row r="79" spans="1:7" ht="12">
      <c r="A79" s="4"/>
      <c r="B79" s="33" t="s">
        <v>12</v>
      </c>
      <c r="C79" s="43">
        <v>0.3</v>
      </c>
      <c r="D79" s="44">
        <v>90</v>
      </c>
      <c r="E79" s="1">
        <v>1</v>
      </c>
      <c r="F79" s="13">
        <f t="shared" si="5"/>
        <v>90</v>
      </c>
      <c r="G79" s="14"/>
    </row>
    <row r="80" spans="1:7" ht="12">
      <c r="A80" s="4"/>
      <c r="B80" s="10" t="s">
        <v>13</v>
      </c>
      <c r="C80" s="21">
        <v>0.2</v>
      </c>
      <c r="D80" s="22">
        <v>50</v>
      </c>
      <c r="E80" s="1">
        <v>1</v>
      </c>
      <c r="F80" s="13">
        <f t="shared" si="5"/>
        <v>50</v>
      </c>
      <c r="G80" s="14"/>
    </row>
    <row r="81" spans="1:7" ht="12">
      <c r="A81" s="4"/>
      <c r="B81" s="18" t="s">
        <v>14</v>
      </c>
      <c r="C81" s="19">
        <f>0.2/3</f>
        <v>0.06666666666666667</v>
      </c>
      <c r="D81" s="20">
        <v>70</v>
      </c>
      <c r="E81" s="1">
        <v>1</v>
      </c>
      <c r="F81" s="13">
        <f t="shared" si="5"/>
        <v>70</v>
      </c>
      <c r="G81" s="14"/>
    </row>
    <row r="82" spans="1:7" ht="12">
      <c r="A82" s="4"/>
      <c r="B82" s="10" t="s">
        <v>15</v>
      </c>
      <c r="C82" s="21">
        <v>0.15</v>
      </c>
      <c r="D82" s="22">
        <v>0</v>
      </c>
      <c r="E82" s="1">
        <v>0</v>
      </c>
      <c r="F82" s="13">
        <f t="shared" si="5"/>
        <v>0</v>
      </c>
      <c r="G82" s="14"/>
    </row>
    <row r="83" spans="2:7" ht="12">
      <c r="B83" s="42" t="s">
        <v>16</v>
      </c>
      <c r="C83" s="19">
        <v>0.2</v>
      </c>
      <c r="D83" s="20">
        <v>4</v>
      </c>
      <c r="E83" s="1">
        <v>4</v>
      </c>
      <c r="F83" s="13">
        <f t="shared" si="5"/>
        <v>16</v>
      </c>
      <c r="G83" s="14"/>
    </row>
    <row r="84" spans="2:7" ht="12">
      <c r="B84" s="36" t="s">
        <v>38</v>
      </c>
      <c r="C84" s="36">
        <f>SUM(C75:C83)</f>
        <v>1.8166666666666664</v>
      </c>
      <c r="D84" s="38">
        <f>(D75/4)+(D76*2)+(D77*2)+(D78/4)+(D79/4)+(D80/4)+(D81/4)+(D83)+D82</f>
        <v>399</v>
      </c>
      <c r="E84" s="36"/>
      <c r="F84" s="38">
        <f>SUM(F75:F83)</f>
        <v>1596</v>
      </c>
      <c r="G84" s="39"/>
    </row>
    <row r="85" spans="2:7" ht="12">
      <c r="B85" s="23" t="s">
        <v>17</v>
      </c>
      <c r="C85" s="55">
        <f>SUM(C19+C35+C44+C56+C63+C68+C73+C84)</f>
        <v>15.650166666666667</v>
      </c>
      <c r="D85" s="24">
        <f>SUM(D19+D35+D44+D56+D63+D68+D73+D84)</f>
        <v>2505.25</v>
      </c>
      <c r="E85" s="24"/>
      <c r="F85" s="24">
        <f>SUM(F19+F35+F44+F56+F63+F68+F73+F84)</f>
        <v>9985</v>
      </c>
      <c r="G85" s="56"/>
    </row>
    <row r="86" spans="3:4" ht="12">
      <c r="C86" s="4"/>
      <c r="D86" s="4"/>
    </row>
    <row r="93" spans="1:6" ht="12">
      <c r="A93" s="41"/>
      <c r="B93" s="41"/>
      <c r="C93" s="41"/>
      <c r="D93" s="41"/>
      <c r="E93" s="53"/>
      <c r="F93" s="53"/>
    </row>
    <row r="94" spans="1:6" ht="12">
      <c r="A94" s="41"/>
      <c r="B94" s="41"/>
      <c r="C94" s="41"/>
      <c r="D94" s="41"/>
      <c r="E94" s="53"/>
      <c r="F94" s="53"/>
    </row>
    <row r="95" spans="1:6" ht="12">
      <c r="A95" s="41"/>
      <c r="B95" s="57"/>
      <c r="C95" s="58"/>
      <c r="D95" s="41"/>
      <c r="E95" s="53"/>
      <c r="F95" s="53"/>
    </row>
    <row r="96" spans="1:6" ht="12">
      <c r="A96" s="41"/>
      <c r="B96" s="41"/>
      <c r="C96" s="41"/>
      <c r="D96" s="41"/>
      <c r="E96" s="53"/>
      <c r="F96" s="53"/>
    </row>
    <row r="97" spans="1:6" ht="12">
      <c r="A97" s="41"/>
      <c r="B97" s="41"/>
      <c r="C97" s="41"/>
      <c r="D97" s="41"/>
      <c r="E97" s="53"/>
      <c r="F97" s="53"/>
    </row>
    <row r="99" spans="3:4" ht="12">
      <c r="C99" s="47"/>
      <c r="D99" s="47"/>
    </row>
  </sheetData>
  <sheetProtection selectLockedCells="1" selectUnlockedCells="1"/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